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1"/>
  </bookViews>
  <sheets>
    <sheet name="Раб" sheetId="1" r:id="rId1"/>
    <sheet name="Прил" sheetId="2" r:id="rId2"/>
  </sheets>
  <definedNames>
    <definedName name="_xlnm.Print_Titles" localSheetId="1">'Прил'!$3:$3</definedName>
    <definedName name="_xlnm.Print_Titles" localSheetId="0">'Раб'!$3:$3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28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A38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comments2.xml><?xml version="1.0" encoding="utf-8"?>
<comments xmlns="http://schemas.openxmlformats.org/spreadsheetml/2006/main">
  <authors>
    <author>Kstolyarova</author>
  </authors>
  <commentList>
    <comment ref="A28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A38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<sst xmlns="http://schemas.openxmlformats.org/spreadsheetml/2006/main" count="120" uniqueCount="61">
  <si>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</si>
  <si>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</si>
  <si>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</si>
  <si>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организацию и осуществление мероприятий по работе с молодежью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</si>
  <si>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</si>
  <si>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</si>
  <si>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</si>
  <si>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</si>
  <si>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Субсидии:</t>
  </si>
  <si>
    <t>Субвенции:</t>
  </si>
  <si>
    <t>Иные межбюджетные трансферты:</t>
  </si>
  <si>
    <t>на проведение мероприятий по информатизации муниципальных образований</t>
  </si>
  <si>
    <t>на проведение мероприятий по благоустройству дворовых территорий в муниципальных образованиях в Свердловской области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</si>
  <si>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</si>
  <si>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Резервный фонд Правительства Свердловской области: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</si>
  <si>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</si>
  <si>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</si>
  <si>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</si>
  <si>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</si>
  <si>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</si>
  <si>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Возврат остатков</t>
  </si>
  <si>
    <t>БЕЗВОЗМЕЗДНЫЕ ПОСТУПЛЕНИЯ, С УЧЕТОМ ВОЗВРАТА ОСТАТКОВ ПРОШЛЫХ ЛЕТ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</si>
  <si>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</si>
  <si>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</si>
  <si>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осуществление модернизации лифтового хозяйства в многоквартирных жилых домах</t>
  </si>
  <si>
    <t>БЕЗВОЗМЕЗДНЫЕ ПОСТУПЛЕНИЯ, ВСЕГО (межбюджетные трансферты)</t>
  </si>
  <si>
    <t>на строительство первой очереди метрополитена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</si>
  <si>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</si>
  <si>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</si>
  <si>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2014, I кв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</si>
  <si>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</si>
  <si>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подготовку молодых граждан к военной службе</t>
  </si>
  <si>
    <t>2014, I полугодие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</si>
  <si>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</si>
  <si>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обеспечение государственных гарантий прав граждан на получение общедоступного и бесплатного образования в муниципальных общеобразовательных учреждениях</t>
  </si>
  <si>
    <t>% исполнения за 9 месяцев</t>
  </si>
  <si>
    <t>2014, 9 месяцев</t>
  </si>
  <si>
    <t>на строительство и реконструкцию зданий дошкольных образовательных организаций</t>
  </si>
  <si>
    <t>на строительство и реконструкцию зданий дошкольных образовательных организаций за счет межбюджетных трансфертов из федерального бюджета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</si>
  <si>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</si>
  <si>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</si>
  <si>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организацию перевозки пассажиров к месту проведения трансляций матчей чемпионата мира по футболу</t>
  </si>
  <si>
    <t>на предоставление социальных выплат молодым семьям на погашение основной суммы долга и процентов по ипотечным жилищным кредитам (займам)</t>
  </si>
  <si>
    <t>2014, утверждено Решение ЕГД от 24.12.2013
№ 18/8</t>
  </si>
  <si>
    <t>на строительство объектов социальной сферы на территории планировочного района "Академический"</t>
  </si>
  <si>
    <t>2014, корректи-ровка</t>
  </si>
  <si>
    <t>% изменения</t>
  </si>
  <si>
    <t>на обеспечение мероприятий по оборудованию спортивных площадок в муниципальных общеобразовательных организациях</t>
  </si>
  <si>
    <t>на строительство (реконструкцию) зданий для размещения муниципальных учреждений культуры</t>
  </si>
  <si>
    <t>на приобретение оборудования для быстровозводимых физкультурно-оздоровительных комплексов</t>
  </si>
  <si>
    <t>на софинансирование социальных выплат молодым семьям на приобретение (строительство) жилья</t>
  </si>
  <si>
    <t>на строительство и реконструкцию объектов муниципальной собственности физической культуры и массового спорта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</si>
  <si>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</si>
  <si>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проведение мероприятий по формированиюсети базовых общеобразовательных организаций в которых созданы условия для инклюзивного образования детей-инвалидов</t>
  </si>
  <si>
    <t>Изменения по отн. к первонач. утв.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</si>
  <si>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</si>
  <si>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ремонт улично-дорожной сети города Екатеринбурга как административного центра Свердловской области</t>
  </si>
  <si>
    <t>на оказание государственной поддержки на конкурсной основе муниципальным учреждениям культуры</t>
  </si>
  <si>
    <t>Приложение 2 к Аналитической справке
о внесении изменений в бюджет Екатеринбурга
на 2014 год</t>
  </si>
  <si>
    <t>на содержание  вводимых дополнительных мест в муниципальных системах дошкольного образования</t>
  </si>
  <si>
    <t>на содержание дополнительных вводимых мест в муниципальных системах дошкольного образования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</si>
</sst>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164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5" fontId="44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" sqref="K18"/>
    </sheetView>
  </sheetViews>
  <sheetFormatPr defaultColWidth="9.140625" defaultRowHeight="15"/>
  <cols>
    <col min="1" max="1" width="51.421875" style="21" customWidth="1"/>
    <col min="2" max="2" width="12.00390625" style="10" customWidth="1"/>
    <col min="3" max="3" width="10.7109375" style="10" bestFit="1" customWidth="1"/>
    <col min="4" max="5" width="10.7109375" style="10" customWidth="1"/>
    <col min="6" max="6" width="8.8515625" style="10" customWidth="1"/>
    <col min="7" max="7" width="11.7109375" style="10" bestFit="1" customWidth="1"/>
    <col min="8" max="8" width="12.00390625" style="10" customWidth="1"/>
    <col min="9" max="9" width="8.8515625" style="10" customWidth="1"/>
    <col min="10" max="11" width="10.7109375" style="10" bestFit="1" customWidth="1"/>
    <col min="12" max="16384" width="9.140625" style="10" customWidth="1"/>
  </cols>
  <sheetData>
    <row r="1" spans="1:9" ht="33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</row>
    <row r="2" spans="1:9" s="12" customFormat="1" ht="15.75">
      <c r="A2" s="11"/>
      <c r="B2" s="3"/>
      <c r="C2" s="3"/>
      <c r="D2" s="11"/>
      <c r="E2" s="11"/>
      <c r="F2" s="11"/>
      <c r="G2" s="11"/>
      <c r="H2" s="11"/>
      <c r="I2" s="11"/>
    </row>
    <row r="3" spans="1:9" s="14" customFormat="1" ht="89.25">
      <c r="A3" s="13" t="s">
        <v>0</v>
      </c>
      <c r="B3" s="1" t="s">
        <v>43</v>
      </c>
      <c r="C3" s="4" t="s">
        <v>29</v>
      </c>
      <c r="D3" s="4" t="s">
        <v>32</v>
      </c>
      <c r="E3" s="4" t="s">
        <v>36</v>
      </c>
      <c r="F3" s="5" t="s">
        <v>35</v>
      </c>
      <c r="G3" s="4" t="s">
        <v>45</v>
      </c>
      <c r="H3" s="4" t="s">
        <v>54</v>
      </c>
      <c r="I3" s="5" t="s">
        <v>46</v>
      </c>
    </row>
    <row r="4" spans="1:9" s="14" customFormat="1" ht="30">
      <c r="A4" s="15" t="s">
        <v>25</v>
      </c>
      <c r="B4" s="6">
        <f>B5+B34+B45</f>
        <v>10504250.9</v>
      </c>
      <c r="C4" s="6">
        <f>C5+C34+C45</f>
        <v>2959940.3</v>
      </c>
      <c r="D4" s="6">
        <f>D5+D34+D45</f>
        <v>6617699.399999999</v>
      </c>
      <c r="E4" s="6">
        <f>E5+E34+E45</f>
        <v>9219674.7</v>
      </c>
      <c r="F4" s="7">
        <f>E4/B4</f>
        <v>0.8777089187768734</v>
      </c>
      <c r="G4" s="6">
        <f>G5+G34+G45</f>
        <v>13701761</v>
      </c>
      <c r="H4" s="6"/>
      <c r="I4" s="7">
        <f>G4/D4</f>
        <v>2.0704719528360567</v>
      </c>
    </row>
    <row r="5" spans="1:11" ht="12.75">
      <c r="A5" s="16" t="s">
        <v>8</v>
      </c>
      <c r="B5" s="6">
        <f>SUM(B6:B33)</f>
        <v>1882398.4000000001</v>
      </c>
      <c r="C5" s="6">
        <f>SUM(C6:C33)</f>
        <v>279925.4</v>
      </c>
      <c r="D5" s="6">
        <f>SUM(D6:D33)</f>
        <v>1318598.3</v>
      </c>
      <c r="E5" s="6">
        <f>SUM(E6:E33)</f>
        <v>2427065.2000000007</v>
      </c>
      <c r="F5" s="7">
        <f>E5/B5</f>
        <v>1.2893472497639185</v>
      </c>
      <c r="G5" s="6">
        <f>SUM(G6:G33)</f>
        <v>4009747.6000000006</v>
      </c>
      <c r="H5" s="6">
        <f>G5-B5</f>
        <v>2127349.2</v>
      </c>
      <c r="I5" s="7">
        <f>H5/B5</f>
        <v>1.130126969933676</v>
      </c>
      <c r="J5" s="9">
        <f>G5-E5</f>
        <v>1582682.4</v>
      </c>
      <c r="K5" s="10">
        <f>G5/B5</f>
        <v>2.1301269699336762</v>
      </c>
    </row>
    <row r="6" spans="1:10" ht="76.5">
      <c r="A6" s="17" t="s">
        <v>22</v>
      </c>
      <c r="B6" s="2">
        <v>692281.8</v>
      </c>
      <c r="C6" s="2">
        <v>0</v>
      </c>
      <c r="D6" s="2">
        <v>0</v>
      </c>
      <c r="E6" s="2">
        <v>542049.1</v>
      </c>
      <c r="F6" s="8">
        <f>E6/B6</f>
        <v>0.7829890949032604</v>
      </c>
      <c r="G6" s="2">
        <v>692281.8</v>
      </c>
      <c r="H6" s="2">
        <f aca="true" t="shared" si="0" ref="H6:H33">G6-B6</f>
        <v>0</v>
      </c>
      <c r="I6" s="8">
        <f>H6/B6</f>
        <v>0</v>
      </c>
      <c r="J6" s="9">
        <f aca="true" t="shared" si="1" ref="J6:J52">G6-E6</f>
        <v>150232.70000000007</v>
      </c>
    </row>
    <row r="7" spans="1:10" ht="63.75">
      <c r="A7" s="17" t="s">
        <v>28</v>
      </c>
      <c r="B7" s="2">
        <v>90627</v>
      </c>
      <c r="C7" s="2">
        <v>0</v>
      </c>
      <c r="D7" s="2">
        <v>0</v>
      </c>
      <c r="E7" s="2">
        <v>50000</v>
      </c>
      <c r="F7" s="8">
        <f>E7/B7</f>
        <v>0.5517119622187648</v>
      </c>
      <c r="G7" s="2">
        <v>90627</v>
      </c>
      <c r="H7" s="2">
        <f t="shared" si="0"/>
        <v>0</v>
      </c>
      <c r="I7" s="8">
        <f>H7/B7</f>
        <v>0</v>
      </c>
      <c r="J7" s="9">
        <f t="shared" si="1"/>
        <v>40627</v>
      </c>
    </row>
    <row r="8" spans="1:10" ht="12.75">
      <c r="A8" s="17" t="s">
        <v>26</v>
      </c>
      <c r="B8" s="2">
        <v>93304</v>
      </c>
      <c r="C8" s="2">
        <v>89419.4</v>
      </c>
      <c r="D8" s="2">
        <v>89419.4</v>
      </c>
      <c r="E8" s="2">
        <v>89419.4</v>
      </c>
      <c r="F8" s="8">
        <f>E8/B8</f>
        <v>0.9583662008059676</v>
      </c>
      <c r="G8" s="2">
        <v>93304</v>
      </c>
      <c r="H8" s="2">
        <f t="shared" si="0"/>
        <v>0</v>
      </c>
      <c r="I8" s="8">
        <f>H8/B8</f>
        <v>0</v>
      </c>
      <c r="J8" s="9">
        <f t="shared" si="1"/>
        <v>3884.600000000006</v>
      </c>
    </row>
    <row r="9" spans="1:10" ht="25.5">
      <c r="A9" s="17" t="s">
        <v>11</v>
      </c>
      <c r="B9" s="2"/>
      <c r="C9" s="2"/>
      <c r="D9" s="2"/>
      <c r="E9" s="2">
        <v>804</v>
      </c>
      <c r="F9" s="8"/>
      <c r="G9" s="2">
        <v>3500.8</v>
      </c>
      <c r="H9" s="2">
        <f t="shared" si="0"/>
        <v>3500.8</v>
      </c>
      <c r="I9" s="8"/>
      <c r="J9" s="9">
        <f t="shared" si="1"/>
        <v>2696.8</v>
      </c>
    </row>
    <row r="10" spans="1:10" ht="51">
      <c r="A10" s="17" t="s">
        <v>33</v>
      </c>
      <c r="B10" s="2">
        <v>5876</v>
      </c>
      <c r="C10" s="2">
        <v>0</v>
      </c>
      <c r="D10" s="2">
        <v>5288.4</v>
      </c>
      <c r="E10" s="2">
        <v>5288.4</v>
      </c>
      <c r="F10" s="8">
        <f>E10/B10</f>
        <v>0.8999999999999999</v>
      </c>
      <c r="G10" s="2">
        <v>5288.4</v>
      </c>
      <c r="H10" s="2">
        <f t="shared" si="0"/>
        <v>-587.6000000000004</v>
      </c>
      <c r="I10" s="8">
        <f>H10/B10</f>
        <v>-0.10000000000000006</v>
      </c>
      <c r="J10" s="9">
        <f t="shared" si="1"/>
        <v>0</v>
      </c>
    </row>
    <row r="11" spans="1:10" ht="38.25">
      <c r="A11" s="17" t="s">
        <v>12</v>
      </c>
      <c r="B11" s="2"/>
      <c r="C11" s="2"/>
      <c r="D11" s="2"/>
      <c r="E11" s="2">
        <v>8989.3</v>
      </c>
      <c r="F11" s="8"/>
      <c r="G11" s="2">
        <v>9000</v>
      </c>
      <c r="H11" s="2">
        <f t="shared" si="0"/>
        <v>9000</v>
      </c>
      <c r="I11" s="8"/>
      <c r="J11" s="9">
        <f t="shared" si="1"/>
        <v>10.700000000000728</v>
      </c>
    </row>
    <row r="12" spans="1:10" ht="38.25">
      <c r="A12" s="17" t="s">
        <v>44</v>
      </c>
      <c r="B12" s="2">
        <v>116060</v>
      </c>
      <c r="C12" s="2">
        <v>0</v>
      </c>
      <c r="D12" s="2">
        <v>0</v>
      </c>
      <c r="E12" s="2">
        <v>44700.3</v>
      </c>
      <c r="F12" s="8">
        <f>E12/B12</f>
        <v>0.3851481992073066</v>
      </c>
      <c r="G12" s="2">
        <v>111831</v>
      </c>
      <c r="H12" s="2">
        <f t="shared" si="0"/>
        <v>-4229</v>
      </c>
      <c r="I12" s="8">
        <f>H12/B12</f>
        <v>-0.03643804928485266</v>
      </c>
      <c r="J12" s="9">
        <f t="shared" si="1"/>
        <v>67130.7</v>
      </c>
    </row>
    <row r="13" spans="1:10" ht="25.5">
      <c r="A13" s="17" t="s">
        <v>24</v>
      </c>
      <c r="B13" s="2"/>
      <c r="C13" s="2"/>
      <c r="D13" s="2"/>
      <c r="E13" s="2">
        <v>10883.9</v>
      </c>
      <c r="F13" s="8"/>
      <c r="G13" s="2">
        <v>11000</v>
      </c>
      <c r="H13" s="2">
        <f t="shared" si="0"/>
        <v>11000</v>
      </c>
      <c r="I13" s="8"/>
      <c r="J13" s="9">
        <f t="shared" si="1"/>
        <v>116.10000000000036</v>
      </c>
    </row>
    <row r="14" spans="1:10" ht="38.25">
      <c r="A14" s="17" t="s">
        <v>1</v>
      </c>
      <c r="B14" s="2">
        <v>634341</v>
      </c>
      <c r="C14" s="2">
        <v>190506</v>
      </c>
      <c r="D14" s="2">
        <v>352787</v>
      </c>
      <c r="E14" s="2">
        <v>395189</v>
      </c>
      <c r="F14" s="8">
        <f>E14/B14</f>
        <v>0.6229914194415938</v>
      </c>
      <c r="G14" s="2">
        <v>592784</v>
      </c>
      <c r="H14" s="2">
        <f t="shared" si="0"/>
        <v>-41557</v>
      </c>
      <c r="I14" s="8">
        <f>H14/B14</f>
        <v>-0.06551208261802406</v>
      </c>
      <c r="J14" s="9">
        <f t="shared" si="1"/>
        <v>197595</v>
      </c>
    </row>
    <row r="15" spans="1:10" ht="38.25">
      <c r="A15" s="17" t="s">
        <v>23</v>
      </c>
      <c r="B15" s="2"/>
      <c r="C15" s="2"/>
      <c r="D15" s="2">
        <v>550964.9</v>
      </c>
      <c r="E15" s="2">
        <v>550964.9</v>
      </c>
      <c r="F15" s="8"/>
      <c r="G15" s="2">
        <v>558068</v>
      </c>
      <c r="H15" s="2">
        <f t="shared" si="0"/>
        <v>558068</v>
      </c>
      <c r="I15" s="8"/>
      <c r="J15" s="9">
        <f t="shared" si="1"/>
        <v>7103.099999999977</v>
      </c>
    </row>
    <row r="16" spans="1:11" ht="38.25">
      <c r="A16" s="17" t="s">
        <v>59</v>
      </c>
      <c r="B16" s="2"/>
      <c r="C16" s="2"/>
      <c r="D16" s="2"/>
      <c r="E16" s="2"/>
      <c r="F16" s="8"/>
      <c r="G16" s="2">
        <v>227033</v>
      </c>
      <c r="H16" s="2">
        <f t="shared" si="0"/>
        <v>227033</v>
      </c>
      <c r="I16" s="8"/>
      <c r="J16" s="9">
        <f t="shared" si="1"/>
        <v>227033</v>
      </c>
      <c r="K16" s="9">
        <f>G16</f>
        <v>227033</v>
      </c>
    </row>
    <row r="17" spans="1:11" ht="25.5">
      <c r="A17" s="17" t="s">
        <v>37</v>
      </c>
      <c r="B17" s="2"/>
      <c r="C17" s="2"/>
      <c r="D17" s="2"/>
      <c r="E17" s="2">
        <v>75100</v>
      </c>
      <c r="F17" s="8"/>
      <c r="G17" s="2">
        <v>550999.6</v>
      </c>
      <c r="H17" s="2">
        <f t="shared" si="0"/>
        <v>550999.6</v>
      </c>
      <c r="I17" s="8"/>
      <c r="J17" s="9">
        <f t="shared" si="1"/>
        <v>475899.6</v>
      </c>
      <c r="K17" s="9">
        <f>H17+H18</f>
        <v>1077615.9</v>
      </c>
    </row>
    <row r="18" spans="1:10" ht="51">
      <c r="A18" s="17" t="s">
        <v>38</v>
      </c>
      <c r="B18" s="2"/>
      <c r="C18" s="2"/>
      <c r="D18" s="2"/>
      <c r="E18" s="2">
        <v>351832.2</v>
      </c>
      <c r="F18" s="8"/>
      <c r="G18" s="2">
        <v>526616.3</v>
      </c>
      <c r="H18" s="2">
        <f t="shared" si="0"/>
        <v>526616.3</v>
      </c>
      <c r="I18" s="8"/>
      <c r="J18" s="9">
        <f t="shared" si="1"/>
        <v>174784.10000000003</v>
      </c>
    </row>
    <row r="19" spans="1:10" ht="76.5">
      <c r="A19" s="17" t="s">
        <v>18</v>
      </c>
      <c r="B19" s="18"/>
      <c r="C19" s="18"/>
      <c r="D19" s="2"/>
      <c r="E19" s="2">
        <v>3416</v>
      </c>
      <c r="F19" s="8"/>
      <c r="G19" s="2">
        <v>3416</v>
      </c>
      <c r="H19" s="2">
        <f t="shared" si="0"/>
        <v>3416</v>
      </c>
      <c r="I19" s="8"/>
      <c r="J19" s="9">
        <f t="shared" si="1"/>
        <v>0</v>
      </c>
    </row>
    <row r="20" spans="1:11" ht="51">
      <c r="A20" s="17" t="s">
        <v>53</v>
      </c>
      <c r="B20" s="18"/>
      <c r="C20" s="18"/>
      <c r="D20" s="2"/>
      <c r="E20" s="2"/>
      <c r="F20" s="8"/>
      <c r="G20" s="2">
        <v>1923</v>
      </c>
      <c r="H20" s="2">
        <f t="shared" si="0"/>
        <v>1923</v>
      </c>
      <c r="I20" s="8"/>
      <c r="J20" s="9">
        <f t="shared" si="1"/>
        <v>1923</v>
      </c>
      <c r="K20" s="9">
        <f>G20</f>
        <v>1923</v>
      </c>
    </row>
    <row r="21" spans="1:10" ht="25.5">
      <c r="A21" s="17" t="s">
        <v>2</v>
      </c>
      <c r="B21" s="2">
        <v>249908.6</v>
      </c>
      <c r="C21" s="2">
        <v>0</v>
      </c>
      <c r="D21" s="2">
        <v>249908.6</v>
      </c>
      <c r="E21" s="2">
        <v>249908.6</v>
      </c>
      <c r="F21" s="8">
        <f>E21/B21</f>
        <v>1</v>
      </c>
      <c r="G21" s="2">
        <v>249908.6</v>
      </c>
      <c r="H21" s="2">
        <f t="shared" si="0"/>
        <v>0</v>
      </c>
      <c r="I21" s="8">
        <f>H21/B21</f>
        <v>0</v>
      </c>
      <c r="J21" s="9">
        <f t="shared" si="1"/>
        <v>0</v>
      </c>
    </row>
    <row r="22" spans="1:10" ht="63.75">
      <c r="A22" s="17" t="s">
        <v>39</v>
      </c>
      <c r="B22" s="18"/>
      <c r="C22" s="18"/>
      <c r="D22" s="2">
        <v>16186.4</v>
      </c>
      <c r="E22" s="18">
        <v>16186.4</v>
      </c>
      <c r="F22" s="8"/>
      <c r="G22" s="2">
        <v>16186.4</v>
      </c>
      <c r="H22" s="18">
        <f t="shared" si="0"/>
        <v>16186.4</v>
      </c>
      <c r="I22" s="8"/>
      <c r="J22" s="9">
        <f t="shared" si="1"/>
        <v>0</v>
      </c>
    </row>
    <row r="23" spans="1:11" ht="38.25">
      <c r="A23" s="17" t="s">
        <v>51</v>
      </c>
      <c r="B23" s="18"/>
      <c r="C23" s="18"/>
      <c r="D23" s="2"/>
      <c r="E23" s="18"/>
      <c r="F23" s="8"/>
      <c r="G23" s="2">
        <v>14690</v>
      </c>
      <c r="H23" s="2">
        <f t="shared" si="0"/>
        <v>14690</v>
      </c>
      <c r="I23" s="8"/>
      <c r="J23" s="9">
        <f t="shared" si="1"/>
        <v>14690</v>
      </c>
      <c r="K23" s="9">
        <f>G23</f>
        <v>14690</v>
      </c>
    </row>
    <row r="24" spans="1:11" ht="38.25">
      <c r="A24" s="17" t="s">
        <v>49</v>
      </c>
      <c r="B24" s="18"/>
      <c r="C24" s="18"/>
      <c r="D24" s="2"/>
      <c r="E24" s="18"/>
      <c r="F24" s="8"/>
      <c r="G24" s="2">
        <v>26300</v>
      </c>
      <c r="H24" s="2">
        <f t="shared" si="0"/>
        <v>26300</v>
      </c>
      <c r="I24" s="8"/>
      <c r="J24" s="9">
        <f t="shared" si="1"/>
        <v>26300</v>
      </c>
      <c r="K24" s="9">
        <f>G24</f>
        <v>26300</v>
      </c>
    </row>
    <row r="25" spans="1:10" ht="63.75">
      <c r="A25" s="17" t="s">
        <v>13</v>
      </c>
      <c r="B25" s="2"/>
      <c r="C25" s="2"/>
      <c r="D25" s="2">
        <v>9874.6</v>
      </c>
      <c r="E25" s="2">
        <v>9874.6</v>
      </c>
      <c r="F25" s="8"/>
      <c r="G25" s="2">
        <v>9874.6</v>
      </c>
      <c r="H25" s="2">
        <f t="shared" si="0"/>
        <v>9874.6</v>
      </c>
      <c r="I25" s="8"/>
      <c r="J25" s="9">
        <f t="shared" si="1"/>
        <v>0</v>
      </c>
    </row>
    <row r="26" spans="1:11" ht="38.25">
      <c r="A26" s="17" t="s">
        <v>47</v>
      </c>
      <c r="B26" s="2"/>
      <c r="C26" s="2"/>
      <c r="D26" s="2"/>
      <c r="E26" s="2"/>
      <c r="F26" s="8"/>
      <c r="G26" s="2">
        <v>110000</v>
      </c>
      <c r="H26" s="2">
        <f t="shared" si="0"/>
        <v>110000</v>
      </c>
      <c r="I26" s="8"/>
      <c r="J26" s="9">
        <f t="shared" si="1"/>
        <v>110000</v>
      </c>
      <c r="K26" s="9">
        <f>G26</f>
        <v>110000</v>
      </c>
    </row>
    <row r="27" spans="1:11" ht="38.25">
      <c r="A27" s="17" t="s">
        <v>52</v>
      </c>
      <c r="B27" s="2"/>
      <c r="C27" s="2"/>
      <c r="D27" s="2"/>
      <c r="E27" s="2"/>
      <c r="F27" s="8"/>
      <c r="G27" s="2">
        <v>2136.7</v>
      </c>
      <c r="H27" s="2">
        <f t="shared" si="0"/>
        <v>2136.7</v>
      </c>
      <c r="I27" s="8"/>
      <c r="J27" s="9">
        <f t="shared" si="1"/>
        <v>2136.7</v>
      </c>
      <c r="K27" s="9">
        <f>G27</f>
        <v>2136.7</v>
      </c>
    </row>
    <row r="28" spans="1:10" ht="25.5">
      <c r="A28" s="17" t="s">
        <v>3</v>
      </c>
      <c r="B28" s="2"/>
      <c r="C28" s="2"/>
      <c r="D28" s="2">
        <v>124</v>
      </c>
      <c r="E28" s="2">
        <v>124</v>
      </c>
      <c r="F28" s="8"/>
      <c r="G28" s="2">
        <v>124</v>
      </c>
      <c r="H28" s="2">
        <f t="shared" si="0"/>
        <v>124</v>
      </c>
      <c r="I28" s="8"/>
      <c r="J28" s="9">
        <f t="shared" si="1"/>
        <v>0</v>
      </c>
    </row>
    <row r="29" spans="1:11" ht="25.5">
      <c r="A29" s="17" t="s">
        <v>48</v>
      </c>
      <c r="B29" s="2"/>
      <c r="C29" s="2"/>
      <c r="D29" s="2"/>
      <c r="E29" s="2"/>
      <c r="F29" s="8"/>
      <c r="G29" s="2">
        <v>40000</v>
      </c>
      <c r="H29" s="2">
        <f t="shared" si="0"/>
        <v>40000</v>
      </c>
      <c r="I29" s="8"/>
      <c r="J29" s="9">
        <f t="shared" si="1"/>
        <v>40000</v>
      </c>
      <c r="K29" s="9">
        <f>G29</f>
        <v>40000</v>
      </c>
    </row>
    <row r="30" spans="1:11" ht="38.25">
      <c r="A30" s="17" t="s">
        <v>50</v>
      </c>
      <c r="B30" s="2"/>
      <c r="C30" s="2"/>
      <c r="D30" s="2"/>
      <c r="E30" s="2"/>
      <c r="F30" s="8"/>
      <c r="G30" s="2">
        <v>18059.4</v>
      </c>
      <c r="H30" s="2">
        <f t="shared" si="0"/>
        <v>18059.4</v>
      </c>
      <c r="I30" s="8"/>
      <c r="J30" s="9">
        <f t="shared" si="1"/>
        <v>18059.4</v>
      </c>
      <c r="K30" s="9">
        <f>G30</f>
        <v>18059.4</v>
      </c>
    </row>
    <row r="31" spans="1:10" ht="51">
      <c r="A31" s="17" t="s">
        <v>42</v>
      </c>
      <c r="B31" s="2"/>
      <c r="C31" s="2"/>
      <c r="D31" s="2">
        <v>43334.8</v>
      </c>
      <c r="E31" s="2">
        <v>20874.9</v>
      </c>
      <c r="F31" s="8"/>
      <c r="G31" s="2">
        <v>43334.8</v>
      </c>
      <c r="H31" s="2">
        <f t="shared" si="0"/>
        <v>43334.8</v>
      </c>
      <c r="I31" s="8"/>
      <c r="J31" s="9">
        <f t="shared" si="1"/>
        <v>22459.9</v>
      </c>
    </row>
    <row r="32" spans="1:10" ht="25.5">
      <c r="A32" s="17" t="s">
        <v>31</v>
      </c>
      <c r="B32" s="2"/>
      <c r="C32" s="2"/>
      <c r="D32" s="2">
        <v>710.2</v>
      </c>
      <c r="E32" s="2">
        <v>710.2</v>
      </c>
      <c r="F32" s="8"/>
      <c r="G32" s="2">
        <v>710.2</v>
      </c>
      <c r="H32" s="2">
        <f t="shared" si="0"/>
        <v>710.2</v>
      </c>
      <c r="I32" s="8"/>
      <c r="J32" s="9">
        <f t="shared" si="1"/>
        <v>0</v>
      </c>
    </row>
    <row r="33" spans="1:10" ht="63.75">
      <c r="A33" s="17" t="s">
        <v>19</v>
      </c>
      <c r="B33" s="2"/>
      <c r="C33" s="2"/>
      <c r="D33" s="2"/>
      <c r="E33" s="2">
        <v>750</v>
      </c>
      <c r="F33" s="8"/>
      <c r="G33" s="2">
        <v>750</v>
      </c>
      <c r="H33" s="2">
        <f t="shared" si="0"/>
        <v>750</v>
      </c>
      <c r="I33" s="8"/>
      <c r="J33" s="9">
        <f t="shared" si="1"/>
        <v>0</v>
      </c>
    </row>
    <row r="34" spans="1:11" ht="12.75">
      <c r="A34" s="16" t="s">
        <v>9</v>
      </c>
      <c r="B34" s="6">
        <f>SUM(B35:B42)</f>
        <v>8621852.5</v>
      </c>
      <c r="C34" s="6">
        <f>SUM(C35:C42)</f>
        <v>2657303.9</v>
      </c>
      <c r="D34" s="6">
        <f>SUM(D35:D42)</f>
        <v>5272579.1</v>
      </c>
      <c r="E34" s="6">
        <f>SUM(E35:E44)</f>
        <v>6760729.899999999</v>
      </c>
      <c r="F34" s="7">
        <f>E34/B34</f>
        <v>0.7841388959043314</v>
      </c>
      <c r="G34" s="6">
        <f>SUM(G35:G44)</f>
        <v>8950667.4</v>
      </c>
      <c r="H34" s="6">
        <f>G34-B34</f>
        <v>328814.9000000004</v>
      </c>
      <c r="I34" s="7">
        <f>H34/B34</f>
        <v>0.03813738404826577</v>
      </c>
      <c r="J34" s="9">
        <f t="shared" si="1"/>
        <v>2189937.500000001</v>
      </c>
      <c r="K34" s="9">
        <f>SUM(K16:K30)</f>
        <v>1517757.9999999998</v>
      </c>
    </row>
    <row r="35" spans="1:10" ht="51">
      <c r="A35" s="19" t="s">
        <v>34</v>
      </c>
      <c r="B35" s="2">
        <v>3671764</v>
      </c>
      <c r="C35" s="2">
        <v>924653</v>
      </c>
      <c r="D35" s="2">
        <v>2221710</v>
      </c>
      <c r="E35" s="2">
        <v>2715229</v>
      </c>
      <c r="F35" s="8">
        <f>E35/B35</f>
        <v>0.7394889758709983</v>
      </c>
      <c r="G35" s="2">
        <v>3631285</v>
      </c>
      <c r="H35" s="2">
        <f aca="true" t="shared" si="2" ref="H35:H44">G35-B35</f>
        <v>-40479</v>
      </c>
      <c r="I35" s="8">
        <f aca="true" t="shared" si="3" ref="I35:I42">H35/B35</f>
        <v>-0.011024401350413588</v>
      </c>
      <c r="J35" s="9">
        <f t="shared" si="1"/>
        <v>916056</v>
      </c>
    </row>
    <row r="36" spans="1:10" ht="51">
      <c r="A36" s="17" t="s">
        <v>4</v>
      </c>
      <c r="B36" s="2">
        <v>426469.9</v>
      </c>
      <c r="C36" s="2">
        <v>162696</v>
      </c>
      <c r="D36" s="2">
        <v>300482</v>
      </c>
      <c r="E36" s="2">
        <v>382266.8</v>
      </c>
      <c r="F36" s="8">
        <f>E36/B36</f>
        <v>0.8963511844563942</v>
      </c>
      <c r="G36" s="2">
        <v>426469.9</v>
      </c>
      <c r="H36" s="2">
        <f t="shared" si="2"/>
        <v>0</v>
      </c>
      <c r="I36" s="8">
        <f t="shared" si="3"/>
        <v>0</v>
      </c>
      <c r="J36" s="9">
        <f t="shared" si="1"/>
        <v>44203.100000000035</v>
      </c>
    </row>
    <row r="37" spans="1:10" ht="63.75">
      <c r="A37" s="17" t="s">
        <v>5</v>
      </c>
      <c r="B37" s="2">
        <v>1643513</v>
      </c>
      <c r="C37" s="2">
        <v>661600</v>
      </c>
      <c r="D37" s="2">
        <v>994807</v>
      </c>
      <c r="E37" s="2">
        <v>1331280</v>
      </c>
      <c r="F37" s="8">
        <f aca="true" t="shared" si="4" ref="F37:F42">E37/B37</f>
        <v>0.8100209733661979</v>
      </c>
      <c r="G37" s="2">
        <v>1728513</v>
      </c>
      <c r="H37" s="2">
        <f t="shared" si="2"/>
        <v>85000</v>
      </c>
      <c r="I37" s="8">
        <f t="shared" si="3"/>
        <v>0.05171848351671085</v>
      </c>
      <c r="J37" s="9">
        <f t="shared" si="1"/>
        <v>397233</v>
      </c>
    </row>
    <row r="38" spans="1:10" ht="51">
      <c r="A38" s="17" t="s">
        <v>6</v>
      </c>
      <c r="B38" s="2">
        <v>860160</v>
      </c>
      <c r="C38" s="2">
        <v>311580</v>
      </c>
      <c r="D38" s="2">
        <v>459104</v>
      </c>
      <c r="E38" s="2">
        <v>576370</v>
      </c>
      <c r="F38" s="8">
        <f t="shared" si="4"/>
        <v>0.6700730096726191</v>
      </c>
      <c r="G38" s="2">
        <v>860160</v>
      </c>
      <c r="H38" s="2">
        <f t="shared" si="2"/>
        <v>0</v>
      </c>
      <c r="I38" s="8">
        <f t="shared" si="3"/>
        <v>0</v>
      </c>
      <c r="J38" s="9">
        <f t="shared" si="1"/>
        <v>283790</v>
      </c>
    </row>
    <row r="39" spans="1:10" ht="63.75">
      <c r="A39" s="17" t="s">
        <v>15</v>
      </c>
      <c r="B39" s="18">
        <v>0.1</v>
      </c>
      <c r="C39" s="18">
        <v>0.1</v>
      </c>
      <c r="D39" s="18">
        <v>0.1</v>
      </c>
      <c r="E39" s="18">
        <v>0.1</v>
      </c>
      <c r="F39" s="8">
        <f t="shared" si="4"/>
        <v>1</v>
      </c>
      <c r="G39" s="18">
        <v>0.1</v>
      </c>
      <c r="H39" s="18">
        <f t="shared" si="2"/>
        <v>0</v>
      </c>
      <c r="I39" s="8">
        <f t="shared" si="3"/>
        <v>0</v>
      </c>
      <c r="J39" s="9">
        <f t="shared" si="1"/>
        <v>0</v>
      </c>
    </row>
    <row r="40" spans="1:10" ht="25.5">
      <c r="A40" s="17" t="s">
        <v>16</v>
      </c>
      <c r="B40" s="2">
        <v>1787.5</v>
      </c>
      <c r="C40" s="2">
        <v>1787.5</v>
      </c>
      <c r="D40" s="2">
        <v>1787.5</v>
      </c>
      <c r="E40" s="2">
        <v>1787.5</v>
      </c>
      <c r="F40" s="8">
        <f t="shared" si="4"/>
        <v>1</v>
      </c>
      <c r="G40" s="2">
        <v>1787.5</v>
      </c>
      <c r="H40" s="2">
        <f t="shared" si="2"/>
        <v>0</v>
      </c>
      <c r="I40" s="8">
        <f t="shared" si="3"/>
        <v>0</v>
      </c>
      <c r="J40" s="9">
        <f t="shared" si="1"/>
        <v>0</v>
      </c>
    </row>
    <row r="41" spans="1:10" ht="63.75">
      <c r="A41" s="17" t="s">
        <v>17</v>
      </c>
      <c r="B41" s="2">
        <v>299731</v>
      </c>
      <c r="C41" s="2">
        <v>99910.3</v>
      </c>
      <c r="D41" s="2">
        <v>149865.5</v>
      </c>
      <c r="E41" s="2">
        <v>238340</v>
      </c>
      <c r="F41" s="8">
        <f t="shared" si="4"/>
        <v>0.7951796777777407</v>
      </c>
      <c r="G41" s="2">
        <v>326814.5</v>
      </c>
      <c r="H41" s="2">
        <f t="shared" si="2"/>
        <v>27083.5</v>
      </c>
      <c r="I41" s="8">
        <f t="shared" si="3"/>
        <v>0.09035935555548141</v>
      </c>
      <c r="J41" s="9">
        <f t="shared" si="1"/>
        <v>88474.5</v>
      </c>
    </row>
    <row r="42" spans="1:10" ht="51">
      <c r="A42" s="17" t="s">
        <v>27</v>
      </c>
      <c r="B42" s="2">
        <v>1718427</v>
      </c>
      <c r="C42" s="2">
        <v>495077</v>
      </c>
      <c r="D42" s="2">
        <v>1144823</v>
      </c>
      <c r="E42" s="2">
        <v>1515454</v>
      </c>
      <c r="F42" s="8">
        <f t="shared" si="4"/>
        <v>0.8818844210431982</v>
      </c>
      <c r="G42" s="2">
        <v>1975404</v>
      </c>
      <c r="H42" s="2">
        <f t="shared" si="2"/>
        <v>256977</v>
      </c>
      <c r="I42" s="8">
        <f t="shared" si="3"/>
        <v>0.14954199392816803</v>
      </c>
      <c r="J42" s="9">
        <f t="shared" si="1"/>
        <v>459950</v>
      </c>
    </row>
    <row r="43" spans="1:10" ht="51">
      <c r="A43" s="17" t="s">
        <v>55</v>
      </c>
      <c r="B43" s="2"/>
      <c r="C43" s="2"/>
      <c r="D43" s="2"/>
      <c r="E43" s="2"/>
      <c r="F43" s="8"/>
      <c r="G43" s="2">
        <v>229.8</v>
      </c>
      <c r="H43" s="2">
        <f t="shared" si="2"/>
        <v>229.8</v>
      </c>
      <c r="I43" s="8"/>
      <c r="J43" s="9">
        <f t="shared" si="1"/>
        <v>229.8</v>
      </c>
    </row>
    <row r="44" spans="1:10" ht="102">
      <c r="A44" s="17" t="s">
        <v>40</v>
      </c>
      <c r="B44" s="2"/>
      <c r="C44" s="2"/>
      <c r="D44" s="2"/>
      <c r="E44" s="2">
        <v>2.5</v>
      </c>
      <c r="F44" s="8"/>
      <c r="G44" s="2">
        <v>3.6</v>
      </c>
      <c r="H44" s="2">
        <f t="shared" si="2"/>
        <v>3.6</v>
      </c>
      <c r="I44" s="8"/>
      <c r="J44" s="9">
        <f t="shared" si="1"/>
        <v>1.1</v>
      </c>
    </row>
    <row r="45" spans="1:10" ht="12.75">
      <c r="A45" s="16" t="s">
        <v>10</v>
      </c>
      <c r="B45" s="6">
        <f>SUM(B47:B51)</f>
        <v>0</v>
      </c>
      <c r="C45" s="6">
        <f>SUM(C47:C51)</f>
        <v>22711</v>
      </c>
      <c r="D45" s="6">
        <f>SUM(D47:D51)</f>
        <v>26522</v>
      </c>
      <c r="E45" s="6">
        <f>SUM(E47:E51)</f>
        <v>31879.6</v>
      </c>
      <c r="F45" s="7"/>
      <c r="G45" s="6">
        <f>SUM(G46:G51)</f>
        <v>741346</v>
      </c>
      <c r="H45" s="6"/>
      <c r="I45" s="7"/>
      <c r="J45" s="9">
        <f t="shared" si="1"/>
        <v>709466.4</v>
      </c>
    </row>
    <row r="46" spans="1:10" ht="38.25">
      <c r="A46" s="17" t="s">
        <v>56</v>
      </c>
      <c r="B46" s="6"/>
      <c r="C46" s="6"/>
      <c r="D46" s="6"/>
      <c r="E46" s="6"/>
      <c r="F46" s="7"/>
      <c r="G46" s="2">
        <v>700000</v>
      </c>
      <c r="H46" s="6"/>
      <c r="I46" s="7"/>
      <c r="J46" s="9">
        <f t="shared" si="1"/>
        <v>700000</v>
      </c>
    </row>
    <row r="47" spans="1:10" ht="102">
      <c r="A47" s="19" t="s">
        <v>7</v>
      </c>
      <c r="B47" s="2"/>
      <c r="C47" s="2">
        <v>2711</v>
      </c>
      <c r="D47" s="2">
        <v>5422</v>
      </c>
      <c r="E47" s="2">
        <v>6326</v>
      </c>
      <c r="F47" s="8"/>
      <c r="G47" s="2">
        <v>9037</v>
      </c>
      <c r="H47" s="2"/>
      <c r="I47" s="8"/>
      <c r="J47" s="9">
        <f t="shared" si="1"/>
        <v>2711</v>
      </c>
    </row>
    <row r="48" spans="1:10" ht="76.5">
      <c r="A48" s="17" t="s">
        <v>30</v>
      </c>
      <c r="B48" s="2"/>
      <c r="C48" s="2">
        <v>20000</v>
      </c>
      <c r="D48" s="2">
        <v>20000</v>
      </c>
      <c r="E48" s="2">
        <v>20000</v>
      </c>
      <c r="F48" s="8"/>
      <c r="G48" s="2">
        <v>20000</v>
      </c>
      <c r="H48" s="2"/>
      <c r="I48" s="8"/>
      <c r="J48" s="9">
        <f t="shared" si="1"/>
        <v>0</v>
      </c>
    </row>
    <row r="49" spans="1:10" ht="38.25">
      <c r="A49" s="17" t="s">
        <v>57</v>
      </c>
      <c r="B49" s="2"/>
      <c r="C49" s="2"/>
      <c r="D49" s="2"/>
      <c r="E49" s="2"/>
      <c r="F49" s="8"/>
      <c r="G49" s="2">
        <v>5400</v>
      </c>
      <c r="H49" s="2"/>
      <c r="I49" s="8"/>
      <c r="J49" s="9">
        <f t="shared" si="1"/>
        <v>5400</v>
      </c>
    </row>
    <row r="50" spans="1:10" ht="38.25">
      <c r="A50" s="17" t="s">
        <v>41</v>
      </c>
      <c r="B50" s="2"/>
      <c r="C50" s="2"/>
      <c r="D50" s="2"/>
      <c r="E50" s="2">
        <v>3360</v>
      </c>
      <c r="F50" s="8"/>
      <c r="G50" s="2">
        <v>3360</v>
      </c>
      <c r="H50" s="2"/>
      <c r="I50" s="8"/>
      <c r="J50" s="9">
        <f t="shared" si="1"/>
        <v>0</v>
      </c>
    </row>
    <row r="51" spans="1:10" ht="25.5">
      <c r="A51" s="17" t="s">
        <v>14</v>
      </c>
      <c r="B51" s="2"/>
      <c r="C51" s="2"/>
      <c r="D51" s="2">
        <v>1100</v>
      </c>
      <c r="E51" s="2">
        <v>2193.6</v>
      </c>
      <c r="F51" s="8"/>
      <c r="G51" s="2">
        <v>3549</v>
      </c>
      <c r="H51" s="2"/>
      <c r="I51" s="8"/>
      <c r="J51" s="9">
        <f t="shared" si="1"/>
        <v>1355.4</v>
      </c>
    </row>
    <row r="52" spans="1:10" ht="12.75">
      <c r="A52" s="20" t="s">
        <v>20</v>
      </c>
      <c r="B52" s="18"/>
      <c r="C52" s="6">
        <v>-336998</v>
      </c>
      <c r="D52" s="6">
        <v>-185730</v>
      </c>
      <c r="E52" s="6">
        <v>-112439</v>
      </c>
      <c r="F52" s="8"/>
      <c r="G52" s="6">
        <v>-97208</v>
      </c>
      <c r="H52" s="6"/>
      <c r="I52" s="8"/>
      <c r="J52" s="9">
        <f t="shared" si="1"/>
        <v>15231</v>
      </c>
    </row>
    <row r="53" spans="1:9" ht="25.5">
      <c r="A53" s="20" t="s">
        <v>21</v>
      </c>
      <c r="B53" s="6">
        <f>B4+B52</f>
        <v>10504250.9</v>
      </c>
      <c r="C53" s="6">
        <f>C4+C52</f>
        <v>2622942.3</v>
      </c>
      <c r="D53" s="6">
        <f>D4+D52</f>
        <v>6431969.399999999</v>
      </c>
      <c r="E53" s="6">
        <f>E4+E52</f>
        <v>9107235.7</v>
      </c>
      <c r="F53" s="7">
        <f>E53/B53</f>
        <v>0.8670047761330605</v>
      </c>
      <c r="G53" s="6">
        <f>G4+G52</f>
        <v>13604553</v>
      </c>
      <c r="H53" s="6"/>
      <c r="I53" s="7">
        <f>G53/D53</f>
        <v>2.1151457903391147</v>
      </c>
    </row>
    <row r="54" spans="2:9" ht="12.75">
      <c r="B54" s="9">
        <f>D54+E54</f>
        <v>1078526.4</v>
      </c>
      <c r="C54" s="9"/>
      <c r="D54" s="9">
        <f>D15+D22+D25+D28+D31+D32+D51</f>
        <v>622294.9</v>
      </c>
      <c r="E54" s="9">
        <f>E9+E11+E13+E17+E18+E19+E33+E44+E50+E51-D51</f>
        <v>456231.5</v>
      </c>
      <c r="F54" s="22"/>
      <c r="G54" s="9">
        <f>G9+G11+G13+G17+G18+G19+G33+G44+G50+G51-F51</f>
        <v>1112195.3000000003</v>
      </c>
      <c r="H54" s="9"/>
      <c r="I54" s="22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mergeCells count="1">
    <mergeCell ref="A1:I1"/>
  </mergeCells>
  <printOptions/>
  <pageMargins left="0.7874015748031497" right="0.5905511811023623" top="0.5905511811023623" bottom="0.4724409448818898" header="0.31496062992125984" footer="0.31496062992125984"/>
  <pageSetup horizontalDpi="600" verticalDpi="600" orientation="landscape" paperSize="9" scale="93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7" sqref="A17"/>
    </sheetView>
  </sheetViews>
  <sheetFormatPr defaultColWidth="9.140625" defaultRowHeight="15"/>
  <cols>
    <col min="1" max="1" width="51.421875" style="21" customWidth="1"/>
    <col min="2" max="2" width="12.00390625" style="10" customWidth="1"/>
    <col min="3" max="3" width="10.7109375" style="10" bestFit="1" customWidth="1"/>
    <col min="4" max="5" width="10.7109375" style="10" customWidth="1"/>
    <col min="6" max="6" width="8.8515625" style="10" customWidth="1"/>
    <col min="7" max="7" width="11.7109375" style="10" bestFit="1" customWidth="1"/>
    <col min="8" max="8" width="12.00390625" style="10" customWidth="1"/>
    <col min="9" max="9" width="8.8515625" style="10" customWidth="1"/>
    <col min="10" max="16384" width="9.140625" style="10" customWidth="1"/>
  </cols>
  <sheetData>
    <row r="1" spans="1:9" ht="33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</row>
    <row r="2" spans="1:9" s="12" customFormat="1" ht="15.75">
      <c r="A2" s="11"/>
      <c r="B2" s="3"/>
      <c r="C2" s="3"/>
      <c r="D2" s="11"/>
      <c r="E2" s="11"/>
      <c r="F2" s="11"/>
      <c r="G2" s="11"/>
      <c r="H2" s="11"/>
      <c r="I2" s="11"/>
    </row>
    <row r="3" spans="1:9" s="14" customFormat="1" ht="89.25">
      <c r="A3" s="13" t="s">
        <v>0</v>
      </c>
      <c r="B3" s="1" t="s">
        <v>43</v>
      </c>
      <c r="C3" s="4" t="s">
        <v>29</v>
      </c>
      <c r="D3" s="4" t="s">
        <v>32</v>
      </c>
      <c r="E3" s="4" t="s">
        <v>36</v>
      </c>
      <c r="F3" s="5" t="s">
        <v>35</v>
      </c>
      <c r="G3" s="4" t="s">
        <v>45</v>
      </c>
      <c r="H3" s="4" t="s">
        <v>54</v>
      </c>
      <c r="I3" s="5" t="s">
        <v>46</v>
      </c>
    </row>
    <row r="4" spans="1:9" s="14" customFormat="1" ht="30">
      <c r="A4" s="15" t="s">
        <v>25</v>
      </c>
      <c r="B4" s="6">
        <f>B5+B34+B45</f>
        <v>10504250.9</v>
      </c>
      <c r="C4" s="6">
        <f>C5+C34+C45</f>
        <v>2959940.3</v>
      </c>
      <c r="D4" s="6">
        <f>D5+D34+D45</f>
        <v>6617699.399999999</v>
      </c>
      <c r="E4" s="6">
        <f>E5+E34+E45</f>
        <v>9219674.7</v>
      </c>
      <c r="F4" s="7">
        <f>E4/B4</f>
        <v>0.8777089187768734</v>
      </c>
      <c r="G4" s="6">
        <f>G5+G34+G45</f>
        <v>13701761</v>
      </c>
      <c r="H4" s="6"/>
      <c r="I4" s="7">
        <f>G4/D4</f>
        <v>2.0704719528360567</v>
      </c>
    </row>
    <row r="5" spans="1:9" ht="12.75">
      <c r="A5" s="16" t="s">
        <v>8</v>
      </c>
      <c r="B5" s="6">
        <f>SUM(B6:B33)</f>
        <v>1882398.4000000001</v>
      </c>
      <c r="C5" s="6">
        <f>SUM(C6:C33)</f>
        <v>279925.4</v>
      </c>
      <c r="D5" s="6">
        <f>SUM(D6:D33)</f>
        <v>1318598.3</v>
      </c>
      <c r="E5" s="6">
        <f>SUM(E6:E33)</f>
        <v>2427065.2000000007</v>
      </c>
      <c r="F5" s="7">
        <f>E5/B5</f>
        <v>1.2893472497639185</v>
      </c>
      <c r="G5" s="6">
        <f>SUM(G6:G33)</f>
        <v>4009747.6000000006</v>
      </c>
      <c r="H5" s="6">
        <f>G5-B5</f>
        <v>2127349.2</v>
      </c>
      <c r="I5" s="7">
        <f>H5/B5</f>
        <v>1.130126969933676</v>
      </c>
    </row>
    <row r="6" spans="1:9" ht="76.5">
      <c r="A6" s="17" t="s">
        <v>22</v>
      </c>
      <c r="B6" s="2">
        <v>692281.8</v>
      </c>
      <c r="C6" s="2">
        <v>0</v>
      </c>
      <c r="D6" s="2">
        <v>0</v>
      </c>
      <c r="E6" s="2">
        <v>542049.1</v>
      </c>
      <c r="F6" s="8">
        <f>E6/B6</f>
        <v>0.7829890949032604</v>
      </c>
      <c r="G6" s="2">
        <v>692281.8</v>
      </c>
      <c r="H6" s="2">
        <f aca="true" t="shared" si="0" ref="H6:H33">G6-B6</f>
        <v>0</v>
      </c>
      <c r="I6" s="8">
        <f>H6/B6</f>
        <v>0</v>
      </c>
    </row>
    <row r="7" spans="1:9" ht="63.75">
      <c r="A7" s="17" t="s">
        <v>28</v>
      </c>
      <c r="B7" s="2">
        <v>90627</v>
      </c>
      <c r="C7" s="2">
        <v>0</v>
      </c>
      <c r="D7" s="2">
        <v>0</v>
      </c>
      <c r="E7" s="2">
        <v>50000</v>
      </c>
      <c r="F7" s="8">
        <f>E7/B7</f>
        <v>0.5517119622187648</v>
      </c>
      <c r="G7" s="2">
        <v>90627</v>
      </c>
      <c r="H7" s="2">
        <f t="shared" si="0"/>
        <v>0</v>
      </c>
      <c r="I7" s="8">
        <f>H7/B7</f>
        <v>0</v>
      </c>
    </row>
    <row r="8" spans="1:9" ht="12.75">
      <c r="A8" s="17" t="s">
        <v>26</v>
      </c>
      <c r="B8" s="2">
        <v>93304</v>
      </c>
      <c r="C8" s="2">
        <v>89419.4</v>
      </c>
      <c r="D8" s="2">
        <v>89419.4</v>
      </c>
      <c r="E8" s="2">
        <v>89419.4</v>
      </c>
      <c r="F8" s="8">
        <f>E8/B8</f>
        <v>0.9583662008059676</v>
      </c>
      <c r="G8" s="2">
        <v>93304</v>
      </c>
      <c r="H8" s="2">
        <f t="shared" si="0"/>
        <v>0</v>
      </c>
      <c r="I8" s="8">
        <f>H8/B8</f>
        <v>0</v>
      </c>
    </row>
    <row r="9" spans="1:9" ht="25.5">
      <c r="A9" s="17" t="s">
        <v>11</v>
      </c>
      <c r="B9" s="2"/>
      <c r="C9" s="2"/>
      <c r="D9" s="2"/>
      <c r="E9" s="2">
        <v>804</v>
      </c>
      <c r="F9" s="8"/>
      <c r="G9" s="2">
        <v>3500.8</v>
      </c>
      <c r="H9" s="2">
        <f t="shared" si="0"/>
        <v>3500.8</v>
      </c>
      <c r="I9" s="8"/>
    </row>
    <row r="10" spans="1:9" ht="51">
      <c r="A10" s="17" t="s">
        <v>33</v>
      </c>
      <c r="B10" s="2">
        <v>5876</v>
      </c>
      <c r="C10" s="2">
        <v>0</v>
      </c>
      <c r="D10" s="2">
        <v>5288.4</v>
      </c>
      <c r="E10" s="2">
        <v>5288.4</v>
      </c>
      <c r="F10" s="8">
        <f>E10/B10</f>
        <v>0.8999999999999999</v>
      </c>
      <c r="G10" s="2">
        <v>5288.4</v>
      </c>
      <c r="H10" s="2">
        <f t="shared" si="0"/>
        <v>-587.6000000000004</v>
      </c>
      <c r="I10" s="8">
        <f>H10/B10</f>
        <v>-0.10000000000000006</v>
      </c>
    </row>
    <row r="11" spans="1:9" ht="38.25">
      <c r="A11" s="17" t="s">
        <v>12</v>
      </c>
      <c r="B11" s="2"/>
      <c r="C11" s="2"/>
      <c r="D11" s="2"/>
      <c r="E11" s="2">
        <v>8989.3</v>
      </c>
      <c r="F11" s="8"/>
      <c r="G11" s="2">
        <v>9000</v>
      </c>
      <c r="H11" s="2">
        <f t="shared" si="0"/>
        <v>9000</v>
      </c>
      <c r="I11" s="8"/>
    </row>
    <row r="12" spans="1:9" ht="38.25">
      <c r="A12" s="17" t="s">
        <v>44</v>
      </c>
      <c r="B12" s="2">
        <v>116060</v>
      </c>
      <c r="C12" s="2">
        <v>0</v>
      </c>
      <c r="D12" s="2">
        <v>0</v>
      </c>
      <c r="E12" s="2">
        <v>44700.3</v>
      </c>
      <c r="F12" s="8">
        <f>E12/B12</f>
        <v>0.3851481992073066</v>
      </c>
      <c r="G12" s="2">
        <v>111831</v>
      </c>
      <c r="H12" s="2">
        <f t="shared" si="0"/>
        <v>-4229</v>
      </c>
      <c r="I12" s="8">
        <f>H12/B12</f>
        <v>-0.03643804928485266</v>
      </c>
    </row>
    <row r="13" spans="1:9" ht="25.5">
      <c r="A13" s="17" t="s">
        <v>24</v>
      </c>
      <c r="B13" s="2"/>
      <c r="C13" s="2"/>
      <c r="D13" s="2"/>
      <c r="E13" s="2">
        <v>10883.9</v>
      </c>
      <c r="F13" s="8"/>
      <c r="G13" s="2">
        <v>11000</v>
      </c>
      <c r="H13" s="2">
        <f t="shared" si="0"/>
        <v>11000</v>
      </c>
      <c r="I13" s="8"/>
    </row>
    <row r="14" spans="1:9" ht="38.25">
      <c r="A14" s="17" t="s">
        <v>1</v>
      </c>
      <c r="B14" s="2">
        <v>634341</v>
      </c>
      <c r="C14" s="2">
        <v>190506</v>
      </c>
      <c r="D14" s="2">
        <v>352787</v>
      </c>
      <c r="E14" s="2">
        <v>395189</v>
      </c>
      <c r="F14" s="8">
        <f>E14/B14</f>
        <v>0.6229914194415938</v>
      </c>
      <c r="G14" s="2">
        <v>592784</v>
      </c>
      <c r="H14" s="2">
        <f t="shared" si="0"/>
        <v>-41557</v>
      </c>
      <c r="I14" s="8">
        <f>H14/B14</f>
        <v>-0.06551208261802406</v>
      </c>
    </row>
    <row r="15" spans="1:9" ht="38.25">
      <c r="A15" s="17" t="s">
        <v>23</v>
      </c>
      <c r="B15" s="2"/>
      <c r="C15" s="2"/>
      <c r="D15" s="2">
        <v>550964.9</v>
      </c>
      <c r="E15" s="2">
        <v>550964.9</v>
      </c>
      <c r="F15" s="8"/>
      <c r="G15" s="2">
        <v>558068</v>
      </c>
      <c r="H15" s="2">
        <f t="shared" si="0"/>
        <v>558068</v>
      </c>
      <c r="I15" s="8"/>
    </row>
    <row r="16" spans="1:9" ht="38.25">
      <c r="A16" s="17" t="s">
        <v>60</v>
      </c>
      <c r="B16" s="2"/>
      <c r="C16" s="2"/>
      <c r="D16" s="2"/>
      <c r="E16" s="2"/>
      <c r="F16" s="8"/>
      <c r="G16" s="2">
        <v>227033</v>
      </c>
      <c r="H16" s="2">
        <f t="shared" si="0"/>
        <v>227033</v>
      </c>
      <c r="I16" s="8"/>
    </row>
    <row r="17" spans="1:9" ht="25.5">
      <c r="A17" s="17" t="s">
        <v>37</v>
      </c>
      <c r="B17" s="2"/>
      <c r="C17" s="2"/>
      <c r="D17" s="2"/>
      <c r="E17" s="2">
        <v>75100</v>
      </c>
      <c r="F17" s="8"/>
      <c r="G17" s="2">
        <v>550999.6</v>
      </c>
      <c r="H17" s="2">
        <f t="shared" si="0"/>
        <v>550999.6</v>
      </c>
      <c r="I17" s="8"/>
    </row>
    <row r="18" spans="1:9" ht="51">
      <c r="A18" s="17" t="s">
        <v>38</v>
      </c>
      <c r="B18" s="2"/>
      <c r="C18" s="2"/>
      <c r="D18" s="2"/>
      <c r="E18" s="2">
        <v>351832.2</v>
      </c>
      <c r="F18" s="8"/>
      <c r="G18" s="2">
        <v>526616.3</v>
      </c>
      <c r="H18" s="2">
        <f t="shared" si="0"/>
        <v>526616.3</v>
      </c>
      <c r="I18" s="8"/>
    </row>
    <row r="19" spans="1:9" ht="76.5">
      <c r="A19" s="17" t="s">
        <v>18</v>
      </c>
      <c r="B19" s="18"/>
      <c r="C19" s="18"/>
      <c r="D19" s="2"/>
      <c r="E19" s="2">
        <v>3416</v>
      </c>
      <c r="F19" s="8"/>
      <c r="G19" s="2">
        <v>3416</v>
      </c>
      <c r="H19" s="2">
        <f t="shared" si="0"/>
        <v>3416</v>
      </c>
      <c r="I19" s="8"/>
    </row>
    <row r="20" spans="1:9" ht="51">
      <c r="A20" s="17" t="s">
        <v>53</v>
      </c>
      <c r="B20" s="18"/>
      <c r="C20" s="18"/>
      <c r="D20" s="2"/>
      <c r="E20" s="2"/>
      <c r="F20" s="8"/>
      <c r="G20" s="2">
        <v>1923</v>
      </c>
      <c r="H20" s="2">
        <f t="shared" si="0"/>
        <v>1923</v>
      </c>
      <c r="I20" s="8"/>
    </row>
    <row r="21" spans="1:9" ht="25.5">
      <c r="A21" s="17" t="s">
        <v>2</v>
      </c>
      <c r="B21" s="2">
        <v>249908.6</v>
      </c>
      <c r="C21" s="2">
        <v>0</v>
      </c>
      <c r="D21" s="2">
        <v>249908.6</v>
      </c>
      <c r="E21" s="2">
        <v>249908.6</v>
      </c>
      <c r="F21" s="8">
        <f>E21/B21</f>
        <v>1</v>
      </c>
      <c r="G21" s="2">
        <v>249908.6</v>
      </c>
      <c r="H21" s="2">
        <f t="shared" si="0"/>
        <v>0</v>
      </c>
      <c r="I21" s="8">
        <f>H21/B21</f>
        <v>0</v>
      </c>
    </row>
    <row r="22" spans="1:9" ht="63.75">
      <c r="A22" s="17" t="s">
        <v>39</v>
      </c>
      <c r="B22" s="18"/>
      <c r="C22" s="18"/>
      <c r="D22" s="2">
        <v>16186.4</v>
      </c>
      <c r="E22" s="18">
        <v>16186.4</v>
      </c>
      <c r="F22" s="8"/>
      <c r="G22" s="2">
        <v>16186.4</v>
      </c>
      <c r="H22" s="18">
        <f t="shared" si="0"/>
        <v>16186.4</v>
      </c>
      <c r="I22" s="8"/>
    </row>
    <row r="23" spans="1:9" ht="38.25">
      <c r="A23" s="17" t="s">
        <v>51</v>
      </c>
      <c r="B23" s="18"/>
      <c r="C23" s="18"/>
      <c r="D23" s="2"/>
      <c r="E23" s="18"/>
      <c r="F23" s="8"/>
      <c r="G23" s="2">
        <v>14690</v>
      </c>
      <c r="H23" s="18">
        <f t="shared" si="0"/>
        <v>14690</v>
      </c>
      <c r="I23" s="8"/>
    </row>
    <row r="24" spans="1:9" ht="38.25">
      <c r="A24" s="17" t="s">
        <v>49</v>
      </c>
      <c r="B24" s="18"/>
      <c r="C24" s="18"/>
      <c r="D24" s="2"/>
      <c r="E24" s="18"/>
      <c r="F24" s="8"/>
      <c r="G24" s="2">
        <v>26300</v>
      </c>
      <c r="H24" s="18">
        <f t="shared" si="0"/>
        <v>26300</v>
      </c>
      <c r="I24" s="8"/>
    </row>
    <row r="25" spans="1:9" ht="63.75">
      <c r="A25" s="17" t="s">
        <v>13</v>
      </c>
      <c r="B25" s="2"/>
      <c r="C25" s="2"/>
      <c r="D25" s="2">
        <v>9874.6</v>
      </c>
      <c r="E25" s="2">
        <v>9874.6</v>
      </c>
      <c r="F25" s="8"/>
      <c r="G25" s="2">
        <v>9874.6</v>
      </c>
      <c r="H25" s="2">
        <f t="shared" si="0"/>
        <v>9874.6</v>
      </c>
      <c r="I25" s="8"/>
    </row>
    <row r="26" spans="1:9" ht="38.25">
      <c r="A26" s="17" t="s">
        <v>47</v>
      </c>
      <c r="B26" s="2"/>
      <c r="C26" s="2"/>
      <c r="D26" s="2"/>
      <c r="E26" s="2"/>
      <c r="F26" s="8"/>
      <c r="G26" s="2">
        <v>110000</v>
      </c>
      <c r="H26" s="2">
        <f t="shared" si="0"/>
        <v>110000</v>
      </c>
      <c r="I26" s="8"/>
    </row>
    <row r="27" spans="1:9" ht="38.25">
      <c r="A27" s="17" t="s">
        <v>52</v>
      </c>
      <c r="B27" s="2"/>
      <c r="C27" s="2"/>
      <c r="D27" s="2"/>
      <c r="E27" s="2"/>
      <c r="F27" s="8"/>
      <c r="G27" s="2">
        <v>2136.7</v>
      </c>
      <c r="H27" s="2">
        <f t="shared" si="0"/>
        <v>2136.7</v>
      </c>
      <c r="I27" s="8"/>
    </row>
    <row r="28" spans="1:9" ht="25.5">
      <c r="A28" s="17" t="s">
        <v>3</v>
      </c>
      <c r="B28" s="2"/>
      <c r="C28" s="2"/>
      <c r="D28" s="2">
        <v>124</v>
      </c>
      <c r="E28" s="2">
        <v>124</v>
      </c>
      <c r="F28" s="8"/>
      <c r="G28" s="2">
        <v>124</v>
      </c>
      <c r="H28" s="2">
        <f t="shared" si="0"/>
        <v>124</v>
      </c>
      <c r="I28" s="8"/>
    </row>
    <row r="29" spans="1:9" ht="25.5">
      <c r="A29" s="17" t="s">
        <v>48</v>
      </c>
      <c r="B29" s="2"/>
      <c r="C29" s="2"/>
      <c r="D29" s="2"/>
      <c r="E29" s="2"/>
      <c r="F29" s="8"/>
      <c r="G29" s="2">
        <v>40000</v>
      </c>
      <c r="H29" s="2">
        <f t="shared" si="0"/>
        <v>40000</v>
      </c>
      <c r="I29" s="8"/>
    </row>
    <row r="30" spans="1:9" ht="38.25">
      <c r="A30" s="17" t="s">
        <v>50</v>
      </c>
      <c r="B30" s="2"/>
      <c r="C30" s="2"/>
      <c r="D30" s="2"/>
      <c r="E30" s="2"/>
      <c r="F30" s="8"/>
      <c r="G30" s="2">
        <v>18059.4</v>
      </c>
      <c r="H30" s="2">
        <f t="shared" si="0"/>
        <v>18059.4</v>
      </c>
      <c r="I30" s="8"/>
    </row>
    <row r="31" spans="1:9" ht="51">
      <c r="A31" s="17" t="s">
        <v>42</v>
      </c>
      <c r="B31" s="2"/>
      <c r="C31" s="2"/>
      <c r="D31" s="2">
        <v>43334.8</v>
      </c>
      <c r="E31" s="2">
        <v>20874.9</v>
      </c>
      <c r="F31" s="8"/>
      <c r="G31" s="2">
        <v>43334.8</v>
      </c>
      <c r="H31" s="2">
        <f t="shared" si="0"/>
        <v>43334.8</v>
      </c>
      <c r="I31" s="8"/>
    </row>
    <row r="32" spans="1:9" ht="25.5">
      <c r="A32" s="17" t="s">
        <v>31</v>
      </c>
      <c r="B32" s="2"/>
      <c r="C32" s="2"/>
      <c r="D32" s="2">
        <v>710.2</v>
      </c>
      <c r="E32" s="2">
        <v>710.2</v>
      </c>
      <c r="F32" s="8"/>
      <c r="G32" s="2">
        <v>710.2</v>
      </c>
      <c r="H32" s="2">
        <f t="shared" si="0"/>
        <v>710.2</v>
      </c>
      <c r="I32" s="8"/>
    </row>
    <row r="33" spans="1:9" ht="63.75">
      <c r="A33" s="17" t="s">
        <v>19</v>
      </c>
      <c r="B33" s="2"/>
      <c r="C33" s="2"/>
      <c r="D33" s="2"/>
      <c r="E33" s="2">
        <v>750</v>
      </c>
      <c r="F33" s="8"/>
      <c r="G33" s="2">
        <v>750</v>
      </c>
      <c r="H33" s="2">
        <f t="shared" si="0"/>
        <v>750</v>
      </c>
      <c r="I33" s="8"/>
    </row>
    <row r="34" spans="1:9" ht="12.75">
      <c r="A34" s="16" t="s">
        <v>9</v>
      </c>
      <c r="B34" s="6">
        <f>SUM(B35:B42)</f>
        <v>8621852.5</v>
      </c>
      <c r="C34" s="6">
        <f>SUM(C35:C42)</f>
        <v>2657303.9</v>
      </c>
      <c r="D34" s="6">
        <f>SUM(D35:D42)</f>
        <v>5272579.1</v>
      </c>
      <c r="E34" s="6">
        <f>SUM(E35:E44)</f>
        <v>6760729.899999999</v>
      </c>
      <c r="F34" s="7">
        <f>E34/B34</f>
        <v>0.7841388959043314</v>
      </c>
      <c r="G34" s="6">
        <f>SUM(G35:G44)</f>
        <v>8950667.4</v>
      </c>
      <c r="H34" s="6">
        <f>G34-B34</f>
        <v>328814.9000000004</v>
      </c>
      <c r="I34" s="7">
        <f>H34/B34</f>
        <v>0.03813738404826577</v>
      </c>
    </row>
    <row r="35" spans="1:9" ht="51">
      <c r="A35" s="19" t="s">
        <v>34</v>
      </c>
      <c r="B35" s="2">
        <v>3671764</v>
      </c>
      <c r="C35" s="2">
        <v>924653</v>
      </c>
      <c r="D35" s="2">
        <v>2221710</v>
      </c>
      <c r="E35" s="2">
        <v>2715229</v>
      </c>
      <c r="F35" s="8">
        <f>E35/B35</f>
        <v>0.7394889758709983</v>
      </c>
      <c r="G35" s="2">
        <v>3631285</v>
      </c>
      <c r="H35" s="2">
        <f aca="true" t="shared" si="1" ref="H35:H44">G35-B35</f>
        <v>-40479</v>
      </c>
      <c r="I35" s="8">
        <f aca="true" t="shared" si="2" ref="I35:I42">H35/B35</f>
        <v>-0.011024401350413588</v>
      </c>
    </row>
    <row r="36" spans="1:9" ht="51">
      <c r="A36" s="17" t="s">
        <v>4</v>
      </c>
      <c r="B36" s="2">
        <v>426469.9</v>
      </c>
      <c r="C36" s="2">
        <v>162696</v>
      </c>
      <c r="D36" s="2">
        <v>300482</v>
      </c>
      <c r="E36" s="2">
        <v>382266.8</v>
      </c>
      <c r="F36" s="8">
        <f>E36/B36</f>
        <v>0.8963511844563942</v>
      </c>
      <c r="G36" s="2">
        <v>426469.9</v>
      </c>
      <c r="H36" s="2">
        <f t="shared" si="1"/>
        <v>0</v>
      </c>
      <c r="I36" s="8">
        <f t="shared" si="2"/>
        <v>0</v>
      </c>
    </row>
    <row r="37" spans="1:9" ht="63.75">
      <c r="A37" s="17" t="s">
        <v>5</v>
      </c>
      <c r="B37" s="2">
        <v>1643513</v>
      </c>
      <c r="C37" s="2">
        <v>661600</v>
      </c>
      <c r="D37" s="2">
        <v>994807</v>
      </c>
      <c r="E37" s="2">
        <v>1331280</v>
      </c>
      <c r="F37" s="8">
        <f aca="true" t="shared" si="3" ref="F37:F42">E37/B37</f>
        <v>0.8100209733661979</v>
      </c>
      <c r="G37" s="2">
        <v>1728513</v>
      </c>
      <c r="H37" s="2">
        <f t="shared" si="1"/>
        <v>85000</v>
      </c>
      <c r="I37" s="8">
        <f t="shared" si="2"/>
        <v>0.05171848351671085</v>
      </c>
    </row>
    <row r="38" spans="1:9" ht="51">
      <c r="A38" s="17" t="s">
        <v>6</v>
      </c>
      <c r="B38" s="2">
        <v>860160</v>
      </c>
      <c r="C38" s="2">
        <v>311580</v>
      </c>
      <c r="D38" s="2">
        <v>459104</v>
      </c>
      <c r="E38" s="2">
        <v>576370</v>
      </c>
      <c r="F38" s="8">
        <f t="shared" si="3"/>
        <v>0.6700730096726191</v>
      </c>
      <c r="G38" s="2">
        <v>860160</v>
      </c>
      <c r="H38" s="2">
        <f t="shared" si="1"/>
        <v>0</v>
      </c>
      <c r="I38" s="8">
        <f t="shared" si="2"/>
        <v>0</v>
      </c>
    </row>
    <row r="39" spans="1:9" ht="63.75">
      <c r="A39" s="17" t="s">
        <v>15</v>
      </c>
      <c r="B39" s="18">
        <v>0.1</v>
      </c>
      <c r="C39" s="18">
        <v>0.1</v>
      </c>
      <c r="D39" s="18">
        <v>0.1</v>
      </c>
      <c r="E39" s="18">
        <v>0.1</v>
      </c>
      <c r="F39" s="8">
        <f t="shared" si="3"/>
        <v>1</v>
      </c>
      <c r="G39" s="18">
        <v>0.1</v>
      </c>
      <c r="H39" s="18">
        <f t="shared" si="1"/>
        <v>0</v>
      </c>
      <c r="I39" s="8">
        <f t="shared" si="2"/>
        <v>0</v>
      </c>
    </row>
    <row r="40" spans="1:9" ht="25.5">
      <c r="A40" s="17" t="s">
        <v>16</v>
      </c>
      <c r="B40" s="2">
        <v>1787.5</v>
      </c>
      <c r="C40" s="2">
        <v>1787.5</v>
      </c>
      <c r="D40" s="2">
        <v>1787.5</v>
      </c>
      <c r="E40" s="2">
        <v>1787.5</v>
      </c>
      <c r="F40" s="8">
        <f t="shared" si="3"/>
        <v>1</v>
      </c>
      <c r="G40" s="2">
        <v>1787.5</v>
      </c>
      <c r="H40" s="2">
        <f t="shared" si="1"/>
        <v>0</v>
      </c>
      <c r="I40" s="8">
        <f t="shared" si="2"/>
        <v>0</v>
      </c>
    </row>
    <row r="41" spans="1:9" ht="63.75">
      <c r="A41" s="17" t="s">
        <v>17</v>
      </c>
      <c r="B41" s="2">
        <v>299731</v>
      </c>
      <c r="C41" s="2">
        <v>99910.3</v>
      </c>
      <c r="D41" s="2">
        <v>149865.5</v>
      </c>
      <c r="E41" s="2">
        <v>238340</v>
      </c>
      <c r="F41" s="8">
        <f t="shared" si="3"/>
        <v>0.7951796777777407</v>
      </c>
      <c r="G41" s="2">
        <v>326814.5</v>
      </c>
      <c r="H41" s="2">
        <f t="shared" si="1"/>
        <v>27083.5</v>
      </c>
      <c r="I41" s="8">
        <f t="shared" si="2"/>
        <v>0.09035935555548141</v>
      </c>
    </row>
    <row r="42" spans="1:9" ht="51">
      <c r="A42" s="17" t="s">
        <v>27</v>
      </c>
      <c r="B42" s="2">
        <v>1718427</v>
      </c>
      <c r="C42" s="2">
        <v>495077</v>
      </c>
      <c r="D42" s="2">
        <v>1144823</v>
      </c>
      <c r="E42" s="2">
        <v>1515454</v>
      </c>
      <c r="F42" s="8">
        <f t="shared" si="3"/>
        <v>0.8818844210431982</v>
      </c>
      <c r="G42" s="2">
        <v>1975404</v>
      </c>
      <c r="H42" s="2">
        <f t="shared" si="1"/>
        <v>256977</v>
      </c>
      <c r="I42" s="8">
        <f t="shared" si="2"/>
        <v>0.14954199392816803</v>
      </c>
    </row>
    <row r="43" spans="1:9" ht="51">
      <c r="A43" s="17" t="s">
        <v>55</v>
      </c>
      <c r="B43" s="2"/>
      <c r="C43" s="2"/>
      <c r="D43" s="2"/>
      <c r="E43" s="2"/>
      <c r="F43" s="8"/>
      <c r="G43" s="2">
        <v>229.8</v>
      </c>
      <c r="H43" s="2">
        <f t="shared" si="1"/>
        <v>229.8</v>
      </c>
      <c r="I43" s="8"/>
    </row>
    <row r="44" spans="1:9" ht="102">
      <c r="A44" s="17" t="s">
        <v>40</v>
      </c>
      <c r="B44" s="2"/>
      <c r="C44" s="2"/>
      <c r="D44" s="2"/>
      <c r="E44" s="2">
        <v>2.5</v>
      </c>
      <c r="F44" s="8"/>
      <c r="G44" s="2">
        <v>3.6</v>
      </c>
      <c r="H44" s="2">
        <f t="shared" si="1"/>
        <v>3.6</v>
      </c>
      <c r="I44" s="8"/>
    </row>
    <row r="45" spans="1:9" ht="12.75">
      <c r="A45" s="16" t="s">
        <v>10</v>
      </c>
      <c r="B45" s="6">
        <f>SUM(B47:B51)</f>
        <v>0</v>
      </c>
      <c r="C45" s="6">
        <f>SUM(C47:C51)</f>
        <v>22711</v>
      </c>
      <c r="D45" s="6">
        <f>SUM(D47:D51)</f>
        <v>26522</v>
      </c>
      <c r="E45" s="6">
        <f>SUM(E47:E51)</f>
        <v>31879.6</v>
      </c>
      <c r="F45" s="7"/>
      <c r="G45" s="6">
        <f>SUM(G46:G51)</f>
        <v>741346</v>
      </c>
      <c r="H45" s="6"/>
      <c r="I45" s="7"/>
    </row>
    <row r="46" spans="1:9" ht="38.25">
      <c r="A46" s="17" t="s">
        <v>56</v>
      </c>
      <c r="B46" s="6"/>
      <c r="C46" s="6"/>
      <c r="D46" s="6"/>
      <c r="E46" s="6"/>
      <c r="F46" s="7"/>
      <c r="G46" s="2">
        <v>700000</v>
      </c>
      <c r="H46" s="6"/>
      <c r="I46" s="7"/>
    </row>
    <row r="47" spans="1:9" ht="102">
      <c r="A47" s="19" t="s">
        <v>7</v>
      </c>
      <c r="B47" s="2"/>
      <c r="C47" s="2">
        <v>2711</v>
      </c>
      <c r="D47" s="2">
        <v>5422</v>
      </c>
      <c r="E47" s="2">
        <v>6326</v>
      </c>
      <c r="F47" s="8"/>
      <c r="G47" s="2">
        <v>9037</v>
      </c>
      <c r="H47" s="2"/>
      <c r="I47" s="8"/>
    </row>
    <row r="48" spans="1:9" ht="76.5">
      <c r="A48" s="17" t="s">
        <v>30</v>
      </c>
      <c r="B48" s="2"/>
      <c r="C48" s="2">
        <v>20000</v>
      </c>
      <c r="D48" s="2">
        <v>20000</v>
      </c>
      <c r="E48" s="2">
        <v>20000</v>
      </c>
      <c r="F48" s="8"/>
      <c r="G48" s="2">
        <v>20000</v>
      </c>
      <c r="H48" s="2"/>
      <c r="I48" s="8"/>
    </row>
    <row r="49" spans="1:9" ht="25.5">
      <c r="A49" s="17" t="s">
        <v>57</v>
      </c>
      <c r="B49" s="2"/>
      <c r="C49" s="2"/>
      <c r="D49" s="2"/>
      <c r="E49" s="2"/>
      <c r="F49" s="8"/>
      <c r="G49" s="2">
        <v>5400</v>
      </c>
      <c r="H49" s="2"/>
      <c r="I49" s="8"/>
    </row>
    <row r="50" spans="1:9" ht="38.25">
      <c r="A50" s="17" t="s">
        <v>41</v>
      </c>
      <c r="B50" s="2"/>
      <c r="C50" s="2"/>
      <c r="D50" s="2"/>
      <c r="E50" s="2">
        <v>3360</v>
      </c>
      <c r="F50" s="8"/>
      <c r="G50" s="2">
        <v>3360</v>
      </c>
      <c r="H50" s="2"/>
      <c r="I50" s="8"/>
    </row>
    <row r="51" spans="1:9" ht="12.75">
      <c r="A51" s="17" t="s">
        <v>14</v>
      </c>
      <c r="B51" s="2"/>
      <c r="C51" s="2"/>
      <c r="D51" s="2">
        <v>1100</v>
      </c>
      <c r="E51" s="2">
        <v>2193.6</v>
      </c>
      <c r="F51" s="8"/>
      <c r="G51" s="2">
        <v>3549</v>
      </c>
      <c r="H51" s="2"/>
      <c r="I51" s="8"/>
    </row>
    <row r="52" spans="1:9" ht="12.75">
      <c r="A52" s="20" t="s">
        <v>20</v>
      </c>
      <c r="B52" s="18"/>
      <c r="C52" s="6">
        <v>-336998</v>
      </c>
      <c r="D52" s="6">
        <v>-185730</v>
      </c>
      <c r="E52" s="6">
        <v>-112439</v>
      </c>
      <c r="F52" s="8"/>
      <c r="G52" s="6">
        <v>-97208</v>
      </c>
      <c r="H52" s="6"/>
      <c r="I52" s="8"/>
    </row>
    <row r="53" spans="1:9" ht="25.5">
      <c r="A53" s="20" t="s">
        <v>21</v>
      </c>
      <c r="B53" s="6">
        <f>B4+B52</f>
        <v>10504250.9</v>
      </c>
      <c r="C53" s="6">
        <f>C4+C52</f>
        <v>2622942.3</v>
      </c>
      <c r="D53" s="6">
        <f>D4+D52</f>
        <v>6431969.399999999</v>
      </c>
      <c r="E53" s="6">
        <f>E4+E52</f>
        <v>9107235.7</v>
      </c>
      <c r="F53" s="7">
        <f>E53/B53</f>
        <v>0.8670047761330605</v>
      </c>
      <c r="G53" s="6">
        <f>G4+G52</f>
        <v>13604553</v>
      </c>
      <c r="H53" s="6"/>
      <c r="I53" s="7">
        <f>G53/D53</f>
        <v>2.1151457903391147</v>
      </c>
    </row>
    <row r="54" spans="2:9" ht="12.75">
      <c r="B54" s="9"/>
      <c r="C54" s="9"/>
      <c r="D54" s="9"/>
      <c r="E54" s="9"/>
      <c r="F54" s="22"/>
      <c r="G54" s="9"/>
      <c r="H54" s="9"/>
      <c r="I54" s="22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2014-11-26T11:57:58Z</cp:lastPrinted>
  <dcterms:created xsi:type="dcterms:W3CDTF">2010-11-23T10:51:31Z</dcterms:created>
  <dcterms:modified xsi:type="dcterms:W3CDTF">2014-12-02T09:19:10Z</dcterms:modified>
  <cp:category/>
  <cp:version/>
  <cp:contentType/>
  <cp:contentStatus/>
</cp:coreProperties>
</file>